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4675" windowHeight="10005"/>
  </bookViews>
  <sheets>
    <sheet name="Bond Allocation Bar Chart" sheetId="1" r:id="rId1"/>
  </sheets>
  <externalReferences>
    <externalReference r:id="rId2"/>
    <externalReference r:id="rId3"/>
  </externalReferences>
  <definedNames>
    <definedName name="\0">[1]long!#REF!</definedName>
    <definedName name="\a">[1]long!#REF!</definedName>
    <definedName name="ALL">#REF!</definedName>
    <definedName name="AUTH">#REF!</definedName>
    <definedName name="OTHER">#REF!</definedName>
    <definedName name="_xlnm.Print_Area" localSheetId="0">'Bond Allocation Bar Chart'!$A$1:$F$39</definedName>
    <definedName name="_xlnm.Print_Area">#REF!</definedName>
    <definedName name="PRINT_AREA_MI">#REF!</definedName>
    <definedName name="STARTEXT">[1]long!#REF!</definedName>
  </definedName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D32" i="1" l="1"/>
  <c r="F32" i="1" s="1"/>
  <c r="D26" i="1"/>
  <c r="F26" i="1" s="1"/>
  <c r="C38" i="1" l="1"/>
  <c r="B33" i="1"/>
  <c r="B34" i="1"/>
  <c r="C39" i="1" l="1"/>
  <c r="E39" i="1" l="1"/>
  <c r="D39" i="1"/>
</calcChain>
</file>

<file path=xl/sharedStrings.xml><?xml version="1.0" encoding="utf-8"?>
<sst xmlns="http://schemas.openxmlformats.org/spreadsheetml/2006/main" count="12" uniqueCount="12">
  <si>
    <t>pre Jan11</t>
  </si>
  <si>
    <t>post Jan11</t>
  </si>
  <si>
    <t>Pre Jul 04</t>
  </si>
  <si>
    <t>post Jul 04</t>
  </si>
  <si>
    <t>Total STO Allocations Gov. Rell</t>
  </si>
  <si>
    <t>Total STO Allocations Gov. Malloy</t>
  </si>
  <si>
    <t>2014*</t>
  </si>
  <si>
    <t>Obligations</t>
  </si>
  <si>
    <t>Special Tax</t>
  </si>
  <si>
    <t>Fiscal Year</t>
  </si>
  <si>
    <t>History Special Tax Obligation</t>
  </si>
  <si>
    <t>Bonding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</si>
</sst>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#,##0.0"/>
    <numFmt numFmtId="165" formatCode="0_);[Red]\(0\)"/>
    <numFmt numFmtId="166" formatCode="0.0%"/>
  </numFmts>
  <fonts count="13" x14ac:knownFonts="1">
    <font>
      <sz val="10"/>
      <color theme="1"/>
      <name val="Book Antiqua"/>
      <family val="2"/>
    </font>
    <font>
      <sz val="10"/>
      <name val="Arial"/>
    </font>
    <font>
      <sz val="16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2"/>
      <color indexed="17"/>
      <name val="Arial"/>
      <family val="2"/>
    </font>
    <font>
      <b/>
      <sz val="12"/>
      <color indexed="16"/>
      <name val="Times New Roman"/>
      <family val="1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theme="1"/>
      <name val="Book Antiqua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8" fontId="5" fillId="0" borderId="1" applyProtection="0">
      <alignment horizontal="left" wrapText="1"/>
    </xf>
    <xf numFmtId="8" fontId="6" fillId="0" borderId="1">
      <alignment horizontal="left"/>
    </xf>
    <xf numFmtId="8" fontId="6" fillId="0" borderId="0"/>
    <xf numFmtId="40" fontId="7" fillId="0" borderId="0">
      <protection locked="0"/>
    </xf>
    <xf numFmtId="8" fontId="8" fillId="0" borderId="0"/>
    <xf numFmtId="0" fontId="9" fillId="0" borderId="2" applyNumberFormat="0" applyAlignment="0" applyProtection="0">
      <alignment horizontal="left" vertical="center"/>
    </xf>
    <xf numFmtId="0" fontId="9" fillId="0" borderId="3">
      <alignment horizontal="left" vertical="center"/>
    </xf>
    <xf numFmtId="0" fontId="4" fillId="0" borderId="0"/>
    <xf numFmtId="165" fontId="10" fillId="0" borderId="0">
      <alignment horizontal="right" vertical="top"/>
    </xf>
    <xf numFmtId="9" fontId="11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1"/>
    <xf numFmtId="164" fontId="1" fillId="0" borderId="0" xfId="1" applyNumberFormat="1" applyFont="1"/>
    <xf numFmtId="0" fontId="1" fillId="0" borderId="0" xfId="1" applyFont="1" applyAlignment="1">
      <alignment vertical="center" wrapText="1"/>
    </xf>
    <xf numFmtId="164" fontId="1" fillId="0" borderId="0" xfId="1" applyNumberFormat="1"/>
    <xf numFmtId="164" fontId="1" fillId="0" borderId="0" xfId="1" applyNumberFormat="1" applyAlignment="1"/>
    <xf numFmtId="164" fontId="4" fillId="0" borderId="0" xfId="2" applyNumberFormat="1" applyFont="1" applyAlignment="1"/>
    <xf numFmtId="164" fontId="1" fillId="2" borderId="0" xfId="1" applyNumberFormat="1" applyFill="1"/>
    <xf numFmtId="164" fontId="1" fillId="2" borderId="0" xfId="1" applyNumberFormat="1" applyFill="1" applyAlignment="1"/>
    <xf numFmtId="164" fontId="4" fillId="2" borderId="0" xfId="2" applyNumberFormat="1" applyFont="1" applyFill="1" applyAlignment="1"/>
    <xf numFmtId="164" fontId="1" fillId="3" borderId="0" xfId="1" applyNumberFormat="1" applyFill="1"/>
    <xf numFmtId="0" fontId="1" fillId="3" borderId="0" xfId="1" applyFill="1"/>
    <xf numFmtId="164" fontId="2" fillId="0" borderId="0" xfId="1" applyNumberFormat="1" applyFont="1"/>
    <xf numFmtId="166" fontId="1" fillId="0" borderId="0" xfId="12" applyNumberFormat="1" applyFont="1"/>
    <xf numFmtId="164" fontId="4" fillId="0" borderId="0" xfId="1" applyNumberFormat="1" applyFont="1" applyAlignment="1">
      <alignment horizontal="center" vertical="center" wrapText="1"/>
    </xf>
    <xf numFmtId="164" fontId="12" fillId="0" borderId="0" xfId="1" applyNumberFormat="1" applyFont="1" applyAlignment="1">
      <alignment horizontal="center" vertical="center" wrapText="1"/>
    </xf>
    <xf numFmtId="1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0" fontId="4" fillId="0" borderId="0" xfId="1" applyFont="1" applyAlignment="1">
      <alignment horizontal="right"/>
    </xf>
    <xf numFmtId="0" fontId="1" fillId="0" borderId="0" xfId="1" applyAlignment="1">
      <alignment horizontal="center"/>
    </xf>
  </cellXfs>
  <cellStyles count="13">
    <cellStyle name="AMORT1" xfId="3"/>
    <cellStyle name="AMORT2" xfId="4"/>
    <cellStyle name="AMORT3" xfId="5"/>
    <cellStyle name="AMORT4" xfId="6"/>
    <cellStyle name="AMORT5" xfId="7"/>
    <cellStyle name="Header1" xfId="8"/>
    <cellStyle name="Header2" xfId="9"/>
    <cellStyle name="Normal" xfId="0" builtinId="0"/>
    <cellStyle name="Normal 2" xfId="10"/>
    <cellStyle name="Normal_Backup for Charts" xfId="1"/>
    <cellStyle name="Normal_st2 State Bond Commissoin Allocations" xfId="2"/>
    <cellStyle name="number[0]" xfId="11"/>
    <cellStyle name="Percent" xfId="1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3\SYS1\USERS\DEBTPOOL\OSTABLES\TAB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DFS1\ofaDATA\Revenue%20and%20Bonding\Bonding\BONDING%20-%20MAIN%20FI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rt"/>
      <sheetName val="long"/>
      <sheetName val="DMS22600"/>
      <sheetName val="Categories"/>
      <sheetName val="table 13 breakout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991-92"/>
      <sheetName val="FY1992-93"/>
      <sheetName val="FY1993-94"/>
      <sheetName val="FY1994-95"/>
      <sheetName val="FY1995-96"/>
      <sheetName val="FY1996-97"/>
      <sheetName val="FY1997-98"/>
      <sheetName val="FY1998-99"/>
      <sheetName val="FY1999-00"/>
      <sheetName val="FY 2000-01"/>
      <sheetName val="FY 2001-02"/>
      <sheetName val="FY 2002-03"/>
      <sheetName val="FY 2003-04"/>
      <sheetName val="FY 2004-05"/>
      <sheetName val="FY 2005-06"/>
      <sheetName val="FY 2006-07"/>
      <sheetName val="FY 2007-08"/>
      <sheetName val="FY 2008-09"/>
      <sheetName val="FY 2009-10"/>
      <sheetName val="FY 2010-11"/>
      <sheetName val="FY 2011-12"/>
      <sheetName val="FY 2012-13"/>
      <sheetName val="FY 2013-14"/>
      <sheetName val="UNALLOC14"/>
      <sheetName val="GO FY 14 &amp; FY 15"/>
      <sheetName val="STO FY 14 &amp; FY 15"/>
      <sheetName val="UNALLOC13"/>
      <sheetName val="August2012 OPM"/>
      <sheetName val="Bond Authorizations 2012 book"/>
      <sheetName val="UNALLOC98"/>
      <sheetName val="UNALLOC99"/>
      <sheetName val="UNALLOC00"/>
      <sheetName val="UNALLOC01"/>
      <sheetName val="UNALLOC02"/>
      <sheetName val="UNALLOC03"/>
      <sheetName val="UNALLOC04"/>
      <sheetName val="UNALLOC05"/>
      <sheetName val="UNALLOC06"/>
      <sheetName val="UNALLOC07"/>
      <sheetName val="UNALLOC08"/>
      <sheetName val="UNALLOC09"/>
      <sheetName val="UNALLOC10"/>
      <sheetName val="UNALLOC11"/>
      <sheetName val="UNALLOC12"/>
      <sheetName val="Raw Database by FY"/>
      <sheetName val="Database Summary"/>
      <sheetName val="Run #1"/>
      <sheetName val="PABC"/>
      <sheetName val="Authorizations"/>
      <sheetName val="Urban Act"/>
      <sheetName val="Prevailing Wage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639">
          <cell r="F639">
            <v>64044226</v>
          </cell>
        </row>
      </sheetData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>
        <row r="840">
          <cell r="D840">
            <v>1394851784</v>
          </cell>
          <cell r="H840">
            <v>680525843</v>
          </cell>
        </row>
      </sheetData>
      <sheetData sheetId="21">
        <row r="706">
          <cell r="D706">
            <v>1501412641</v>
          </cell>
          <cell r="H706">
            <v>687590500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F45"/>
  <sheetViews>
    <sheetView tabSelected="1" view="pageLayout" zoomScaleNormal="100" workbookViewId="0">
      <selection sqref="A1:B1"/>
    </sheetView>
  </sheetViews>
  <sheetFormatPr defaultRowHeight="12.75" x14ac:dyDescent="0.2"/>
  <cols>
    <col min="1" max="1" width="16.140625" style="1" customWidth="1"/>
    <col min="2" max="2" width="14.7109375" style="1" customWidth="1"/>
    <col min="3" max="3" width="11.7109375" style="1" customWidth="1"/>
    <col min="4" max="4" width="11.7109375" style="4" customWidth="1"/>
    <col min="5" max="5" width="11.7109375" style="1" customWidth="1"/>
    <col min="6" max="6" width="11.7109375" style="4" customWidth="1"/>
    <col min="7" max="16384" width="9.140625" style="1"/>
  </cols>
  <sheetData>
    <row r="1" spans="1:2" x14ac:dyDescent="0.2">
      <c r="A1" s="19" t="s">
        <v>10</v>
      </c>
      <c r="B1" s="19"/>
    </row>
    <row r="2" spans="1:2" x14ac:dyDescent="0.2">
      <c r="A2" s="19" t="s">
        <v>11</v>
      </c>
      <c r="B2" s="19"/>
    </row>
    <row r="3" spans="1:2" x14ac:dyDescent="0.2">
      <c r="A3" s="17"/>
      <c r="B3" s="17"/>
    </row>
    <row r="4" spans="1:2" x14ac:dyDescent="0.2">
      <c r="A4" s="14"/>
      <c r="B4" s="14" t="s">
        <v>8</v>
      </c>
    </row>
    <row r="5" spans="1:2" x14ac:dyDescent="0.2">
      <c r="A5" s="15" t="s">
        <v>9</v>
      </c>
      <c r="B5" s="15" t="s">
        <v>7</v>
      </c>
    </row>
    <row r="6" spans="1:2" x14ac:dyDescent="0.2">
      <c r="A6" s="16">
        <v>1985</v>
      </c>
      <c r="B6" s="4">
        <v>193.1</v>
      </c>
    </row>
    <row r="7" spans="1:2" x14ac:dyDescent="0.2">
      <c r="A7" s="16">
        <f t="shared" ref="A7:A34" si="0">A6+1</f>
        <v>1986</v>
      </c>
      <c r="B7" s="4">
        <v>415.4</v>
      </c>
    </row>
    <row r="8" spans="1:2" x14ac:dyDescent="0.2">
      <c r="A8" s="16">
        <f t="shared" si="0"/>
        <v>1987</v>
      </c>
      <c r="B8" s="4">
        <v>278.60000000000002</v>
      </c>
    </row>
    <row r="9" spans="1:2" x14ac:dyDescent="0.2">
      <c r="A9" s="16">
        <f t="shared" si="0"/>
        <v>1988</v>
      </c>
      <c r="B9" s="4">
        <v>344.971</v>
      </c>
    </row>
    <row r="10" spans="1:2" x14ac:dyDescent="0.2">
      <c r="A10" s="16">
        <f t="shared" si="0"/>
        <v>1989</v>
      </c>
      <c r="B10" s="4">
        <v>787.86</v>
      </c>
    </row>
    <row r="11" spans="1:2" x14ac:dyDescent="0.2">
      <c r="A11" s="16">
        <f t="shared" si="0"/>
        <v>1990</v>
      </c>
      <c r="B11" s="4">
        <v>748.7</v>
      </c>
    </row>
    <row r="12" spans="1:2" x14ac:dyDescent="0.2">
      <c r="A12" s="16">
        <f t="shared" si="0"/>
        <v>1991</v>
      </c>
      <c r="B12" s="4">
        <v>0</v>
      </c>
    </row>
    <row r="13" spans="1:2" x14ac:dyDescent="0.2">
      <c r="A13" s="16">
        <f t="shared" si="0"/>
        <v>1992</v>
      </c>
      <c r="B13" s="4">
        <v>419.46499999999997</v>
      </c>
    </row>
    <row r="14" spans="1:2" x14ac:dyDescent="0.2">
      <c r="A14" s="16">
        <f t="shared" si="0"/>
        <v>1993</v>
      </c>
      <c r="B14" s="4">
        <v>293.10000000000002</v>
      </c>
    </row>
    <row r="15" spans="1:2" x14ac:dyDescent="0.2">
      <c r="A15" s="16">
        <f t="shared" si="0"/>
        <v>1994</v>
      </c>
      <c r="B15" s="4">
        <v>204.48500000000001</v>
      </c>
    </row>
    <row r="16" spans="1:2" x14ac:dyDescent="0.2">
      <c r="A16" s="16">
        <f t="shared" si="0"/>
        <v>1995</v>
      </c>
      <c r="B16" s="4">
        <v>180.6</v>
      </c>
    </row>
    <row r="17" spans="1:6" x14ac:dyDescent="0.2">
      <c r="A17" s="16">
        <f t="shared" si="0"/>
        <v>1996</v>
      </c>
      <c r="B17" s="4">
        <v>134.19999999999999</v>
      </c>
    </row>
    <row r="18" spans="1:6" x14ac:dyDescent="0.2">
      <c r="A18" s="16">
        <f t="shared" si="0"/>
        <v>1997</v>
      </c>
      <c r="B18" s="4">
        <v>140.80000000000001</v>
      </c>
    </row>
    <row r="19" spans="1:6" x14ac:dyDescent="0.2">
      <c r="A19" s="16">
        <f t="shared" si="0"/>
        <v>1998</v>
      </c>
      <c r="B19" s="4">
        <v>193.8</v>
      </c>
    </row>
    <row r="20" spans="1:6" x14ac:dyDescent="0.2">
      <c r="A20" s="16">
        <f t="shared" si="0"/>
        <v>1999</v>
      </c>
      <c r="B20" s="4">
        <v>186.5</v>
      </c>
    </row>
    <row r="21" spans="1:6" x14ac:dyDescent="0.2">
      <c r="A21" s="16">
        <f t="shared" si="0"/>
        <v>2000</v>
      </c>
      <c r="B21" s="4">
        <v>208</v>
      </c>
    </row>
    <row r="22" spans="1:6" x14ac:dyDescent="0.2">
      <c r="A22" s="16">
        <f t="shared" si="0"/>
        <v>2001</v>
      </c>
      <c r="B22" s="4">
        <v>204.2</v>
      </c>
    </row>
    <row r="23" spans="1:6" x14ac:dyDescent="0.2">
      <c r="A23" s="16">
        <f t="shared" si="0"/>
        <v>2002</v>
      </c>
      <c r="B23" s="4">
        <v>207.9</v>
      </c>
    </row>
    <row r="24" spans="1:6" x14ac:dyDescent="0.2">
      <c r="A24" s="16">
        <f t="shared" si="0"/>
        <v>2003</v>
      </c>
      <c r="B24" s="4">
        <v>196</v>
      </c>
    </row>
    <row r="25" spans="1:6" x14ac:dyDescent="0.2">
      <c r="A25" s="16">
        <f t="shared" si="0"/>
        <v>2004</v>
      </c>
      <c r="B25" s="4">
        <v>248.7</v>
      </c>
    </row>
    <row r="26" spans="1:6" x14ac:dyDescent="0.2">
      <c r="A26" s="16">
        <f t="shared" si="0"/>
        <v>2005</v>
      </c>
      <c r="B26" s="7">
        <v>201.1</v>
      </c>
      <c r="C26" s="1" t="s">
        <v>2</v>
      </c>
      <c r="D26" s="4">
        <f>149.5+1.3</f>
        <v>150.80000000000001</v>
      </c>
      <c r="E26" s="1" t="s">
        <v>3</v>
      </c>
      <c r="F26" s="7">
        <f>B26-D26</f>
        <v>50.299999999999983</v>
      </c>
    </row>
    <row r="27" spans="1:6" x14ac:dyDescent="0.2">
      <c r="A27" s="16">
        <f t="shared" si="0"/>
        <v>2006</v>
      </c>
      <c r="B27" s="7">
        <v>263.89999999999998</v>
      </c>
    </row>
    <row r="28" spans="1:6" x14ac:dyDescent="0.2">
      <c r="A28" s="16">
        <f t="shared" si="0"/>
        <v>2007</v>
      </c>
      <c r="B28" s="8">
        <v>789.1</v>
      </c>
    </row>
    <row r="29" spans="1:6" x14ac:dyDescent="0.2">
      <c r="A29" s="16">
        <f t="shared" si="0"/>
        <v>2008</v>
      </c>
      <c r="B29" s="9">
        <v>477.24299999999999</v>
      </c>
    </row>
    <row r="30" spans="1:6" x14ac:dyDescent="0.2">
      <c r="A30" s="16">
        <f t="shared" si="0"/>
        <v>2009</v>
      </c>
      <c r="B30" s="9">
        <v>417.55</v>
      </c>
    </row>
    <row r="31" spans="1:6" x14ac:dyDescent="0.2">
      <c r="A31" s="16">
        <f t="shared" si="0"/>
        <v>2010</v>
      </c>
      <c r="B31" s="9">
        <v>568.10850000000005</v>
      </c>
    </row>
    <row r="32" spans="1:6" x14ac:dyDescent="0.2">
      <c r="A32" s="16">
        <f t="shared" si="0"/>
        <v>2011</v>
      </c>
      <c r="B32" s="6">
        <v>1073.6921709999999</v>
      </c>
      <c r="C32" s="1" t="s">
        <v>0</v>
      </c>
      <c r="D32" s="7">
        <f>174.5+11+1.3+260+86.3+140+4.8+14.5+11+0.95+81.5+21.4+2.3+11</f>
        <v>820.55</v>
      </c>
      <c r="E32" s="1" t="s">
        <v>1</v>
      </c>
      <c r="F32" s="10">
        <f>B32-D32</f>
        <v>253.14217099999996</v>
      </c>
    </row>
    <row r="33" spans="1:5" x14ac:dyDescent="0.2">
      <c r="A33" s="16">
        <f t="shared" si="0"/>
        <v>2012</v>
      </c>
      <c r="B33" s="10">
        <f>+'[2]FY 2011-12'!$H$840/1000000</f>
        <v>680.52584300000001</v>
      </c>
      <c r="C33" s="5"/>
    </row>
    <row r="34" spans="1:5" x14ac:dyDescent="0.2">
      <c r="A34" s="16">
        <f t="shared" si="0"/>
        <v>2013</v>
      </c>
      <c r="B34" s="10">
        <f>+'[2]FY 2012-13'!$H$706/1000000</f>
        <v>687.59050000000002</v>
      </c>
      <c r="C34" s="4"/>
    </row>
    <row r="35" spans="1:5" x14ac:dyDescent="0.2">
      <c r="A35" s="16" t="s">
        <v>6</v>
      </c>
      <c r="B35" s="11">
        <v>823.3</v>
      </c>
      <c r="C35" s="3"/>
      <c r="D35" s="2"/>
    </row>
    <row r="38" spans="1:5" ht="13.5" customHeight="1" x14ac:dyDescent="0.2">
      <c r="A38" s="18" t="s">
        <v>4</v>
      </c>
      <c r="B38" s="18"/>
      <c r="C38" s="4">
        <f>SUM(B26:B31)+F26+D32</f>
        <v>3587.8515000000007</v>
      </c>
    </row>
    <row r="39" spans="1:5" ht="13.5" customHeight="1" x14ac:dyDescent="0.2">
      <c r="A39" s="18" t="s">
        <v>5</v>
      </c>
      <c r="B39" s="18"/>
      <c r="C39" s="4">
        <f>SUM(B33:B35)+F32</f>
        <v>2444.5585139999998</v>
      </c>
      <c r="D39" s="4">
        <f>C39-C38</f>
        <v>-1143.2929860000008</v>
      </c>
      <c r="E39" s="13">
        <f>(C39-C38)/C38</f>
        <v>-0.31865671865181727</v>
      </c>
    </row>
    <row r="45" spans="1:5" ht="20.25" x14ac:dyDescent="0.3">
      <c r="D45" s="12"/>
    </row>
  </sheetData>
  <mergeCells count="4">
    <mergeCell ref="A38:B38"/>
    <mergeCell ref="A39:B39"/>
    <mergeCell ref="A1:B1"/>
    <mergeCell ref="A2:B2"/>
  </mergeCells>
  <printOptions horizontalCentered="1"/>
  <pageMargins left="0.75" right="0.75" top="1" bottom="1" header="0.5" footer="0.5"/>
  <pageSetup orientation="portrait" horizontalDpi="2400" verticalDpi="2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Bond Allocation Bar Chart</vt:lpstr>
      <vt:lpstr>'Bond Allocation Bar Chart'!Print_Area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MillerL</dc:creator>
  <cp:lastModifiedBy>AnlloN</cp:lastModifiedBy>
  <cp:lastPrinted>2014-06-05T14:39:21Z</cp:lastPrinted>
  <dcterms:created xsi:type="dcterms:W3CDTF">2013-07-26T15:52:00Z</dcterms:created>
  <dcterms:modified xsi:type="dcterms:W3CDTF">2014-07-16T19:43:16Z</dcterms:modified>
</cp:coreProperties>
</file>